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<sst xmlns="http://schemas.openxmlformats.org/spreadsheetml/2006/main" count="171" uniqueCount="123">
  <si>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</si>
  <si>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</si>
  <si>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</si>
  <si>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</si>
  <si>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</si>
  <si>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</si>
  <si>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</si>
  <si>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</si>
  <si>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</si>
  <si>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</si>
  <si>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</si>
  <si>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</si>
  <si>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</si>
  <si>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</si>
  <si>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</si>
  <si>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</si>
  <si>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</si>
  <si>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</si>
  <si>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</si>
  <si>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</si>
  <si>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</si>
  <si>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</si>
  <si>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</si>
  <si>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</si>
  <si>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</si>
  <si>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</si>
  <si>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</si>
  <si>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</si>
  <si>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</si>
  <si>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</si>
  <si>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</si>
  <si>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</si>
  <si>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</si>
  <si>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</si>
  <si>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</si>
  <si>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</si>
  <si>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</si>
  <si>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</si>
  <si>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</si>
  <si>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</si>
  <si>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</si>
  <si>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</si>
  <si>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</si>
  <si>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</si>
  <si>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</si>
  <si>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</si>
  <si>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</si>
  <si>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</si>
  <si>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</si>
  <si>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</si>
  <si>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</si>
  <si>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</si>
  <si>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</si>
  <si>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</si>
  <si>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</si>
  <si>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</si>
  <si>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</si>
  <si>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</si>
  <si>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</si>
  <si>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</si>
  <si>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</si>
  <si>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</si>
  <si>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</si>
  <si>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</si>
  <si>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</si>
  <si>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</si>
  <si>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</si>
  <si>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</si>
  <si>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</si>
  <si>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</si>
  <si>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</si>
  <si>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</si>
  <si>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</si>
  <si>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</si>
  <si>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</si>
  <si>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</si>
  <si>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</si>
  <si>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</si>
  <si>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</si>
  <si>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</si>
  <si>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</si>
  <si>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</si>
  <si>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</si>
  <si>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</si>
  <si>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</si>
  <si>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</si>
  <si>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</si>
  <si>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</si>
  <si>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</si>
  <si>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</si>
  <si>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</si>
  <si>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</si>
  <si>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</si>
  <si>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</si>
  <si>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</si>
  <si>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</si>
  <si>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</si>
  <si>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</si>
  <si>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</si>
  <si>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</si>
  <si>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</si>
  <si>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</si>
  <si>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</si>
  <si>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</si>
  <si>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</si>
  <si>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</si>
  <si>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</si>
  <si>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</si>
  <si>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</si>
  <si>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</si>
  <si>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</si>
  <si>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</si>
  <si>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</si>
  <si>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</si>
  <si>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</si>
  <si>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</si>
  <si>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</si>
  <si>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</si>
  <si>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</si>
  <si>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</si>
  <si>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</si>
  <si>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</si>
  <si>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27.04.2016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</si>
</sst>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7853429"/>
        <c:axId val="3571998"/>
      </c:bar3D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3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32147983"/>
        <c:axId val="20896392"/>
      </c:bar3D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53849801"/>
        <c:axId val="14886162"/>
      </c:bar3D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66866595"/>
        <c:axId val="64928444"/>
      </c:bar3D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6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47485085"/>
        <c:axId val="24712582"/>
      </c:bar3D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12582"/>
        <c:crosses val="autoZero"/>
        <c:auto val="1"/>
        <c:lblOffset val="100"/>
        <c:tickLblSkip val="2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21086647"/>
        <c:axId val="55562096"/>
      </c:bar3D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30296817"/>
        <c:axId val="4235898"/>
      </c:bar3D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38123083"/>
        <c:axId val="7563428"/>
      </c:bar3D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961989"/>
        <c:axId val="8657902"/>
      </c:bar3D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</f>
        <v>133261.50000000003</v>
      </c>
      <c r="E6" s="3">
        <f>D6/D149*100</f>
        <v>37.109744303205986</v>
      </c>
      <c r="F6" s="3">
        <f>D6/B6*100</f>
        <v>88.74905597800681</v>
      </c>
      <c r="G6" s="3">
        <f aca="true" t="shared" si="0" ref="G6:G43">D6/C6*100</f>
        <v>31.04972326773806</v>
      </c>
      <c r="H6" s="51">
        <f>B6-D6</f>
        <v>16893.899999999965</v>
      </c>
      <c r="I6" s="51">
        <f aca="true" t="shared" si="1" ref="I6:I43">C6-D6</f>
        <v>295925.9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</f>
        <v>53886.49999999999</v>
      </c>
      <c r="E7" s="103">
        <f>D7/D6*100</f>
        <v>40.436660250710055</v>
      </c>
      <c r="F7" s="103">
        <f>D7/B7*100</f>
        <v>97.03614466509639</v>
      </c>
      <c r="G7" s="103">
        <f>D7/C7*100</f>
        <v>28.67549355225116</v>
      </c>
      <c r="H7" s="113">
        <f>B7-D7</f>
        <v>1645.9000000000087</v>
      </c>
      <c r="I7" s="113">
        <f t="shared" si="1"/>
        <v>134031.8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3665.2+5419.3+4645.9+6727.5+3.3+4022.1+5553.6+3348.6+2163.6+10156.4+7.2+0.6+10315.5+1+3228.6+8514.3+1326+3.5+12.8+5216.4+5594.6+5651.4+7023.1</f>
        <v>92600.5</v>
      </c>
      <c r="E8" s="1">
        <f>D8/D6*100</f>
        <v>69.48781155847712</v>
      </c>
      <c r="F8" s="1">
        <f>D8/B8*100</f>
        <v>98.48110204650283</v>
      </c>
      <c r="G8" s="1">
        <f t="shared" si="0"/>
        <v>31.065486766039907</v>
      </c>
      <c r="H8" s="48">
        <f>B8-D8</f>
        <v>1428.199999999997</v>
      </c>
      <c r="I8" s="48">
        <f t="shared" si="1"/>
        <v>205481.09999999998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4+2.9+1.6+0.5+0.5+1.9+1.2+1.8+1.6+0.7</f>
        <v>16.7</v>
      </c>
      <c r="E9" s="12">
        <f>D9/D6*100</f>
        <v>0.012531751481110446</v>
      </c>
      <c r="F9" s="128">
        <f>D9/B9*100</f>
        <v>50.75987841945289</v>
      </c>
      <c r="G9" s="1">
        <f t="shared" si="0"/>
        <v>19.486581096849473</v>
      </c>
      <c r="H9" s="48">
        <f aca="true" t="shared" si="2" ref="H9:H43">B9-D9</f>
        <v>16.2</v>
      </c>
      <c r="I9" s="48">
        <f t="shared" si="1"/>
        <v>69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</f>
        <v>8763.300000000001</v>
      </c>
      <c r="E10" s="1">
        <f>D10/D6*100</f>
        <v>6.5760178296057</v>
      </c>
      <c r="F10" s="1">
        <f aca="true" t="shared" si="3" ref="F10:F41">D10/B10*100</f>
        <v>66.36902733283348</v>
      </c>
      <c r="G10" s="1">
        <f t="shared" si="0"/>
        <v>31.238481583009246</v>
      </c>
      <c r="H10" s="48">
        <f t="shared" si="2"/>
        <v>4440.5999999999985</v>
      </c>
      <c r="I10" s="48">
        <f t="shared" si="1"/>
        <v>19289.6</v>
      </c>
    </row>
    <row r="11" spans="1:9" ht="18">
      <c r="A11" s="26" t="s">
        <v>0</v>
      </c>
      <c r="B11" s="46">
        <f>31944.4+544.1</f>
        <v>32488.5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435.2+111+615.5+123.2+0.2+1.9+63.8+2790+1.3+13.9+1170.1+0.8+3680.6+96.8+2.2+30.4+160.1+658.7+3.6+0.1+13.6+960.9+1669.6+874.3+1539.2+231.8+2136.6+6.8+729.7+312.8+219.9+145.7+390.2+1017.2+39.8+0.1+21+264.2+174.1+1212.5+1346.4+409.3+10.1+150.1+166.6+780.1+0.2</f>
        <v>24782.199999999997</v>
      </c>
      <c r="E11" s="1">
        <f>D11/D6*100</f>
        <v>18.596668955399714</v>
      </c>
      <c r="F11" s="1">
        <f t="shared" si="3"/>
        <v>76.27991443126028</v>
      </c>
      <c r="G11" s="1">
        <f t="shared" si="0"/>
        <v>34.585540675572325</v>
      </c>
      <c r="H11" s="48">
        <f t="shared" si="2"/>
        <v>7706.300000000003</v>
      </c>
      <c r="I11" s="48">
        <f t="shared" si="1"/>
        <v>46872.600000000006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5+12.7+3.8+1250.6+160.8+241+218.1+277.6+20.3+413.8+8.3+240.5+24.8+2.5+338+212.8+1.2+3.8+19.1+33.1+186+278+233.1</f>
        <v>4184.900000000001</v>
      </c>
      <c r="E12" s="1">
        <f>D12/D6*100</f>
        <v>3.140366872652641</v>
      </c>
      <c r="F12" s="1">
        <f t="shared" si="3"/>
        <v>87.10375689457801</v>
      </c>
      <c r="G12" s="1">
        <f t="shared" si="0"/>
        <v>28.44548667754215</v>
      </c>
      <c r="H12" s="48">
        <f t="shared" si="2"/>
        <v>619.5999999999995</v>
      </c>
      <c r="I12" s="48">
        <f t="shared" si="1"/>
        <v>10527.099999999999</v>
      </c>
    </row>
    <row r="13" spans="1:9" ht="18.75" thickBot="1">
      <c r="A13" s="26" t="s">
        <v>34</v>
      </c>
      <c r="B13" s="47">
        <f>B6-B8-B9-B10-B11-B12</f>
        <v>5596.899999999994</v>
      </c>
      <c r="C13" s="47">
        <f>C6-C8-C9-C10-C11-C12</f>
        <v>16600.400000000038</v>
      </c>
      <c r="D13" s="47">
        <f>D6-D8-D9-D10-D11-D12</f>
        <v>2913.9000000000315</v>
      </c>
      <c r="E13" s="1">
        <f>D13/D6*100</f>
        <v>2.18660303238372</v>
      </c>
      <c r="F13" s="1">
        <f t="shared" si="3"/>
        <v>52.06274902178053</v>
      </c>
      <c r="G13" s="1">
        <f t="shared" si="0"/>
        <v>17.55319148936185</v>
      </c>
      <c r="H13" s="48">
        <f t="shared" si="2"/>
        <v>2682.9999999999627</v>
      </c>
      <c r="I13" s="48">
        <f t="shared" si="1"/>
        <v>13686.500000000007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5722.2+538+9070.5+238.7+827+135.9+565.7+282.3+195.5+508.6+5725.7+2584.4+8528.6+385.3+454.2+396.4+0.1+214+265.2+269.5+0.5+8027.1+27.9+93.7+5939.2+5138.8+56+477.3+131.9+9+0.1+1436.1+8061.5+2.5+534.2+673.6+6.2+8039.2+2467</f>
        <v>78029.59999999999</v>
      </c>
      <c r="E18" s="3">
        <f>D18/D149*100</f>
        <v>21.72914535767225</v>
      </c>
      <c r="F18" s="3">
        <f>D18/B18*100</f>
        <v>93.75695400682964</v>
      </c>
      <c r="G18" s="3">
        <f t="shared" si="0"/>
        <v>30.72135513249661</v>
      </c>
      <c r="H18" s="51">
        <f>B18-D18</f>
        <v>5195.800000000003</v>
      </c>
      <c r="I18" s="51">
        <f t="shared" si="1"/>
        <v>175961.8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</f>
        <v>56654.19999999999</v>
      </c>
      <c r="E19" s="103">
        <f>D19/D18*100</f>
        <v>72.60603668351497</v>
      </c>
      <c r="F19" s="103">
        <f t="shared" si="3"/>
        <v>94.89609103989358</v>
      </c>
      <c r="G19" s="103">
        <f t="shared" si="0"/>
        <v>29.671205614329104</v>
      </c>
      <c r="H19" s="113">
        <f t="shared" si="2"/>
        <v>3047.100000000013</v>
      </c>
      <c r="I19" s="113">
        <f t="shared" si="1"/>
        <v>134285.80000000002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5722.2+1+8655.9+32.9+2.4+5725.7+8251+357.7+0.1+5829.5+27.9+3957+4812.9+26.7+6036.7+16.8+6839+2416.2</f>
        <v>58711.59999999999</v>
      </c>
      <c r="E20" s="1">
        <f>D20/D18*100</f>
        <v>75.24272840050442</v>
      </c>
      <c r="F20" s="1">
        <f t="shared" si="3"/>
        <v>97.83195890203238</v>
      </c>
      <c r="G20" s="1">
        <f t="shared" si="0"/>
        <v>31.45691762755617</v>
      </c>
      <c r="H20" s="48">
        <f t="shared" si="2"/>
        <v>1301.1000000000058</v>
      </c>
      <c r="I20" s="48">
        <f t="shared" si="1"/>
        <v>127929.7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</f>
        <v>6285.899999999999</v>
      </c>
      <c r="E21" s="1">
        <f>D21/D18*100</f>
        <v>8.05578908516768</v>
      </c>
      <c r="F21" s="1">
        <f t="shared" si="3"/>
        <v>80.74684958957955</v>
      </c>
      <c r="G21" s="1">
        <f t="shared" si="0"/>
        <v>29.998425129210986</v>
      </c>
      <c r="H21" s="48">
        <f t="shared" si="2"/>
        <v>1498.800000000001</v>
      </c>
      <c r="I21" s="48">
        <f t="shared" si="1"/>
        <v>14668.2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127.7+23.6+33.5+86.7+19.5+2.9+68.3+78.1+10.6+165.4+2.5+15.8+6.5+60.2+104.3+141.7+2.3+23.7+90.2+22.1+28.3+93.7</f>
        <v>1207.6</v>
      </c>
      <c r="E22" s="1">
        <f>D22/D18*100</f>
        <v>1.5476178270810053</v>
      </c>
      <c r="F22" s="1">
        <f t="shared" si="3"/>
        <v>93.1071703932151</v>
      </c>
      <c r="G22" s="1">
        <f t="shared" si="0"/>
        <v>30.822634574644574</v>
      </c>
      <c r="H22" s="48">
        <f t="shared" si="2"/>
        <v>89.40000000000009</v>
      </c>
      <c r="I22" s="48">
        <f t="shared" si="1"/>
        <v>2710.3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230.7+158.8+520.8+110.9+465.7+246.3+3.9+169.6+1975.3+126.5+2+97.4+199.5+165.4+184.4+1288.4+1114.2+20.1+11.6+1104.8+1285.8+113+130.6+146.2</f>
        <v>9871.9</v>
      </c>
      <c r="E23" s="1">
        <f>D23/D18*100</f>
        <v>12.651480976449964</v>
      </c>
      <c r="F23" s="1">
        <f t="shared" si="3"/>
        <v>84.96195951528503</v>
      </c>
      <c r="G23" s="1">
        <f t="shared" si="0"/>
        <v>35.50481218799902</v>
      </c>
      <c r="H23" s="48">
        <f t="shared" si="2"/>
        <v>1747.300000000001</v>
      </c>
      <c r="I23" s="48">
        <f t="shared" si="1"/>
        <v>17932.5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73.6+22.6+5.3+2.4+2.5+128.1+0.1+11.5+121.2+11.2-0.1+27.3+71.1+31.4</f>
        <v>508.19999999999993</v>
      </c>
      <c r="E24" s="1">
        <f>D24/D18*100</f>
        <v>0.6512913048381639</v>
      </c>
      <c r="F24" s="1">
        <f t="shared" si="3"/>
        <v>95.92298980747451</v>
      </c>
      <c r="G24" s="1">
        <f t="shared" si="0"/>
        <v>31.9301331992963</v>
      </c>
      <c r="H24" s="48">
        <f t="shared" si="2"/>
        <v>21.600000000000023</v>
      </c>
      <c r="I24" s="48">
        <f t="shared" si="1"/>
        <v>1083.4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1444.4000000000024</v>
      </c>
      <c r="E25" s="1">
        <f>D25/D18*100</f>
        <v>1.8510924059587677</v>
      </c>
      <c r="F25" s="1">
        <f t="shared" si="3"/>
        <v>72.87588294651894</v>
      </c>
      <c r="G25" s="1">
        <f t="shared" si="0"/>
        <v>11.041040811490523</v>
      </c>
      <c r="H25" s="48">
        <f t="shared" si="2"/>
        <v>537.5999999999933</v>
      </c>
      <c r="I25" s="48">
        <f t="shared" si="1"/>
        <v>11637.7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</f>
        <v>15135.1</v>
      </c>
      <c r="E33" s="3">
        <f>D33/D149*100</f>
        <v>4.214718362043447</v>
      </c>
      <c r="F33" s="3">
        <f>D33/B33*100</f>
        <v>89.57429557250825</v>
      </c>
      <c r="G33" s="3">
        <f t="shared" si="0"/>
        <v>30.098458197524923</v>
      </c>
      <c r="H33" s="51">
        <f t="shared" si="2"/>
        <v>1761.6000000000004</v>
      </c>
      <c r="I33" s="51">
        <f t="shared" si="1"/>
        <v>35150.2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1335+1268.2+1354.9+1304.2+1357+1359.6+1365.6+1342.2</f>
        <v>10686.7</v>
      </c>
      <c r="E34" s="1">
        <f>D34/D33*100</f>
        <v>70.60871748452273</v>
      </c>
      <c r="F34" s="1">
        <f t="shared" si="3"/>
        <v>97.8411535820554</v>
      </c>
      <c r="G34" s="1">
        <f t="shared" si="0"/>
        <v>30.518953867594227</v>
      </c>
      <c r="H34" s="48">
        <f t="shared" si="2"/>
        <v>235.79999999999927</v>
      </c>
      <c r="I34" s="48">
        <f t="shared" si="1"/>
        <v>24329.899999999998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10.5+61.2+112+1.1+10.5+29.3+0.6+6.8+9.7+3.4+19.2+41.9-0.2+31.7+187.3+26+0.6+2.4+24.9+11.7+8.1+0.1+179+19+1+1.3+0.4+1.8+4.5+241.4</f>
        <v>1047.2</v>
      </c>
      <c r="E36" s="1">
        <f>D36/D33*100</f>
        <v>6.919016062001572</v>
      </c>
      <c r="F36" s="1">
        <f t="shared" si="3"/>
        <v>59.693324972923676</v>
      </c>
      <c r="G36" s="1">
        <f t="shared" si="0"/>
        <v>30.941969034393097</v>
      </c>
      <c r="H36" s="48">
        <f t="shared" si="2"/>
        <v>707.0999999999999</v>
      </c>
      <c r="I36" s="48">
        <f t="shared" si="1"/>
        <v>2337.2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0.5186619183223105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5.1+5.1+5.1+5.1</f>
        <v>20.4</v>
      </c>
      <c r="E38" s="1">
        <f>D38/D33*100</f>
        <v>0.13478602718184882</v>
      </c>
      <c r="F38" s="1">
        <f t="shared" si="3"/>
        <v>100</v>
      </c>
      <c r="G38" s="1">
        <f t="shared" si="0"/>
        <v>33.55263157894737</v>
      </c>
      <c r="H38" s="48">
        <f t="shared" si="2"/>
        <v>0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3302.2999999999997</v>
      </c>
      <c r="E39" s="1">
        <f>D39/D33*100</f>
        <v>21.818818507971535</v>
      </c>
      <c r="F39" s="1">
        <f t="shared" si="3"/>
        <v>80.37922305520395</v>
      </c>
      <c r="G39" s="1">
        <f t="shared" si="0"/>
        <v>30.31245984101632</v>
      </c>
      <c r="H39" s="48">
        <f>B39-D39</f>
        <v>806.1000000000008</v>
      </c>
      <c r="I39" s="48">
        <f t="shared" si="1"/>
        <v>7591.9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22.2+3+5+12.1+5.3+62.1+8.7+22.7+11.7+44.1-0.1+8.7+8.3+9+2+12.1+30.9</f>
        <v>267.79999999999995</v>
      </c>
      <c r="E43" s="3">
        <f>D43/D149*100</f>
        <v>0.07457509876745017</v>
      </c>
      <c r="F43" s="3">
        <f>D43/B43*100</f>
        <v>76.93191611605859</v>
      </c>
      <c r="G43" s="3">
        <f t="shared" si="0"/>
        <v>29.772095608671478</v>
      </c>
      <c r="H43" s="51">
        <f t="shared" si="2"/>
        <v>80.30000000000007</v>
      </c>
      <c r="I43" s="51">
        <f t="shared" si="1"/>
        <v>631.7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224.1+260.8+14.4+236.4+3.2+114.6+291.3+0.1+96+241.4+13.4+0.1+331+0.7-0.1+39.8+268.9+0.5+9.3+307.6</f>
        <v>2453.5</v>
      </c>
      <c r="E45" s="3">
        <f>D45/D149*100</f>
        <v>0.6832337745554108</v>
      </c>
      <c r="F45" s="3">
        <f>D45/B45*100</f>
        <v>95.12270771139455</v>
      </c>
      <c r="G45" s="3">
        <f aca="true" t="shared" si="4" ref="G45:G75">D45/C45*100</f>
        <v>31.692415004650197</v>
      </c>
      <c r="H45" s="51">
        <f>B45-D45</f>
        <v>125.80000000000018</v>
      </c>
      <c r="I45" s="51">
        <f aca="true" t="shared" si="5" ref="I45:I76">C45-D45</f>
        <v>5288.1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224.1+258.6+235.3+288.8+241.4+328.6+224.6+306.6</f>
        <v>2108</v>
      </c>
      <c r="E46" s="1">
        <f>D46/D45*100</f>
        <v>85.91807621764825</v>
      </c>
      <c r="F46" s="1">
        <f aca="true" t="shared" si="6" ref="F46:F73">D46/B46*100</f>
        <v>98.5092761343988</v>
      </c>
      <c r="G46" s="1">
        <f t="shared" si="4"/>
        <v>31.212982705520016</v>
      </c>
      <c r="H46" s="48">
        <f aca="true" t="shared" si="7" ref="H46:H73">B46-D46</f>
        <v>31.90000000000009</v>
      </c>
      <c r="I46" s="48">
        <f t="shared" si="5"/>
        <v>4645.6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0.032606480538006924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0.2+2.1+0.1+6.5+6.7</f>
        <v>15.600000000000001</v>
      </c>
      <c r="E48" s="1">
        <f>D48/D45*100</f>
        <v>0.6358263704911352</v>
      </c>
      <c r="F48" s="1">
        <f t="shared" si="6"/>
        <v>73.58490566037736</v>
      </c>
      <c r="G48" s="1">
        <f t="shared" si="4"/>
        <v>22.065063649222065</v>
      </c>
      <c r="H48" s="48">
        <f t="shared" si="7"/>
        <v>5.599999999999998</v>
      </c>
      <c r="I48" s="48">
        <f t="shared" si="5"/>
        <v>55.1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2.2+2.5+0.8+112.4+2.2+0.1+69.1+4.4-0.1+35.2+27.4+4.8+1</f>
        <v>262</v>
      </c>
      <c r="E49" s="1">
        <f>D49/D45*100</f>
        <v>10.67862237619727</v>
      </c>
      <c r="F49" s="1">
        <f t="shared" si="6"/>
        <v>84.1091492776886</v>
      </c>
      <c r="G49" s="1">
        <f t="shared" si="4"/>
        <v>46.08619173262973</v>
      </c>
      <c r="H49" s="48">
        <f t="shared" si="7"/>
        <v>49.5</v>
      </c>
      <c r="I49" s="48">
        <f t="shared" si="5"/>
        <v>306.5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67.10000000000001</v>
      </c>
      <c r="E50" s="1">
        <f>D50/D45*100</f>
        <v>2.7348685551253316</v>
      </c>
      <c r="F50" s="1">
        <f t="shared" si="6"/>
        <v>63.361661945231305</v>
      </c>
      <c r="G50" s="1">
        <f t="shared" si="4"/>
        <v>19.309352517985616</v>
      </c>
      <c r="H50" s="48">
        <f t="shared" si="7"/>
        <v>38.80000000000008</v>
      </c>
      <c r="I50" s="48">
        <f t="shared" si="5"/>
        <v>280.4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</f>
        <v>4504.5</v>
      </c>
      <c r="E51" s="3">
        <f>D51/D149*100</f>
        <v>1.2543821224719167</v>
      </c>
      <c r="F51" s="3">
        <f>D51/B51*100</f>
        <v>85.02425489344836</v>
      </c>
      <c r="G51" s="3">
        <f t="shared" si="4"/>
        <v>27.956555469356093</v>
      </c>
      <c r="H51" s="51">
        <f>B51-D51</f>
        <v>793.3999999999996</v>
      </c>
      <c r="I51" s="51">
        <f t="shared" si="5"/>
        <v>11608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8+294.9+437.7+298.5+423.7+297.9+451.2+294.5+446</f>
        <v>2952.3999999999996</v>
      </c>
      <c r="E52" s="1">
        <f>D52/D51*100</f>
        <v>65.54334554334554</v>
      </c>
      <c r="F52" s="1">
        <f t="shared" si="6"/>
        <v>96.90484786818524</v>
      </c>
      <c r="G52" s="1">
        <f t="shared" si="4"/>
        <v>28.5844297927135</v>
      </c>
      <c r="H52" s="48">
        <f t="shared" si="7"/>
        <v>94.30000000000018</v>
      </c>
      <c r="I52" s="48">
        <f t="shared" si="5"/>
        <v>7376.300000000001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1.3+0.7+2.1+1+1.3+7.6+7.5+6.3+0.4+13+20.7</f>
        <v>61.900000000000006</v>
      </c>
      <c r="E54" s="1">
        <f>D54/D51*100</f>
        <v>1.3741813741813742</v>
      </c>
      <c r="F54" s="1">
        <f t="shared" si="6"/>
        <v>70.50113895216403</v>
      </c>
      <c r="G54" s="1">
        <f t="shared" si="4"/>
        <v>21.567944250871083</v>
      </c>
      <c r="H54" s="48">
        <f t="shared" si="7"/>
        <v>25.89999999999999</v>
      </c>
      <c r="I54" s="48">
        <f t="shared" si="5"/>
        <v>225.1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10.7+0.6+7.6+85.1+28.4+14.4+0.1+8.5+0.1+7+0.1+7.7+62.8+6+1.3+0.9+0.9+1+0.7+0.1+4.7+15.2+34.9+9+4</f>
        <v>311.79999999999995</v>
      </c>
      <c r="E55" s="1">
        <f>D55/D51*100</f>
        <v>6.921966921966921</v>
      </c>
      <c r="F55" s="1">
        <f t="shared" si="6"/>
        <v>67.5476603119584</v>
      </c>
      <c r="G55" s="1">
        <f t="shared" si="4"/>
        <v>33.41549673132568</v>
      </c>
      <c r="H55" s="48">
        <f t="shared" si="7"/>
        <v>149.80000000000007</v>
      </c>
      <c r="I55" s="48">
        <f t="shared" si="5"/>
        <v>621.3000000000001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1178.4000000000003</v>
      </c>
      <c r="E56" s="1">
        <f>D56/D51*100</f>
        <v>26.16050616050617</v>
      </c>
      <c r="F56" s="1">
        <f t="shared" si="6"/>
        <v>69.2443295334352</v>
      </c>
      <c r="G56" s="1">
        <f t="shared" si="4"/>
        <v>25.889228200452592</v>
      </c>
      <c r="H56" s="48">
        <f t="shared" si="7"/>
        <v>523.3999999999996</v>
      </c>
      <c r="I56" s="48">
        <f>C56-D56</f>
        <v>3373.2999999999984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43.5+4.7+72.8+47.2+46+5+62.5+3.8+40.9+35.3+2.1+2.9+21.1+3.9+86.8+0.2+2.7+44.1+47.3+140.1</f>
        <v>712.9</v>
      </c>
      <c r="E58" s="3">
        <f>D58/D149*100</f>
        <v>0.1985234798779508</v>
      </c>
      <c r="F58" s="3">
        <f>D58/B58*100</f>
        <v>81.36270257931979</v>
      </c>
      <c r="G58" s="3">
        <f t="shared" si="4"/>
        <v>11.849672550779562</v>
      </c>
      <c r="H58" s="51">
        <f>B58-D58</f>
        <v>163.29999999999995</v>
      </c>
      <c r="I58" s="51">
        <f t="shared" si="5"/>
        <v>5303.3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43.5+72.8+47.2+62.5+0.1+35.3+86.8+44.1+125.7</f>
        <v>518</v>
      </c>
      <c r="E59" s="1">
        <f>D59/D58*100</f>
        <v>72.6609622667976</v>
      </c>
      <c r="F59" s="1">
        <f t="shared" si="6"/>
        <v>98.61031791357321</v>
      </c>
      <c r="G59" s="1">
        <f t="shared" si="4"/>
        <v>31.535370753683186</v>
      </c>
      <c r="H59" s="48">
        <f t="shared" si="7"/>
        <v>7.2999999999999545</v>
      </c>
      <c r="I59" s="48">
        <f t="shared" si="5"/>
        <v>1124.6000000000001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4.7+45.7+4.9+40.9+19.8+3.9+46.3+9</f>
        <v>175.2</v>
      </c>
      <c r="E61" s="1">
        <f>D61/D58*100</f>
        <v>24.575676813017253</v>
      </c>
      <c r="F61" s="1">
        <f t="shared" si="6"/>
        <v>57.068403908794785</v>
      </c>
      <c r="G61" s="1">
        <f t="shared" si="4"/>
        <v>27.9203187250996</v>
      </c>
      <c r="H61" s="48">
        <f t="shared" si="7"/>
        <v>131.8</v>
      </c>
      <c r="I61" s="48">
        <f t="shared" si="5"/>
        <v>452.3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19.69999999999999</v>
      </c>
      <c r="E63" s="1">
        <f>D63/D58*100</f>
        <v>2.763360920185158</v>
      </c>
      <c r="F63" s="1">
        <f t="shared" si="6"/>
        <v>44.874715261959</v>
      </c>
      <c r="G63" s="1">
        <f t="shared" si="4"/>
        <v>9.944472488642113</v>
      </c>
      <c r="H63" s="48">
        <f t="shared" si="7"/>
        <v>24.19999999999999</v>
      </c>
      <c r="I63" s="48">
        <f t="shared" si="5"/>
        <v>178.39999999999964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102.9</v>
      </c>
      <c r="E68" s="39">
        <f>D68/D149*100</f>
        <v>0.02865488298420696</v>
      </c>
      <c r="F68" s="3">
        <f>D68/B68*100</f>
        <v>49.7822931785196</v>
      </c>
      <c r="G68" s="3">
        <f t="shared" si="4"/>
        <v>18.264110756123536</v>
      </c>
      <c r="H68" s="51">
        <f>B68-D68</f>
        <v>103.79999999999998</v>
      </c>
      <c r="I68" s="51">
        <f t="shared" si="5"/>
        <v>460.5</v>
      </c>
    </row>
    <row r="69" spans="1:9" ht="18">
      <c r="A69" s="26" t="s">
        <v>8</v>
      </c>
      <c r="B69" s="46">
        <f>96.6+9.5</f>
        <v>106.1</v>
      </c>
      <c r="C69" s="47">
        <v>171</v>
      </c>
      <c r="D69" s="48">
        <f>3.9+1+3+8.8+1.5+9.8+5+38.4+18.8+12.7</f>
        <v>102.9</v>
      </c>
      <c r="E69" s="1">
        <f>D69/D68*100</f>
        <v>100</v>
      </c>
      <c r="F69" s="1">
        <f t="shared" si="6"/>
        <v>96.98397737983035</v>
      </c>
      <c r="G69" s="1">
        <f t="shared" si="4"/>
        <v>60.175438596491226</v>
      </c>
      <c r="H69" s="48">
        <f t="shared" si="7"/>
        <v>3.1999999999999886</v>
      </c>
      <c r="I69" s="48">
        <f t="shared" si="5"/>
        <v>68.1</v>
      </c>
    </row>
    <row r="70" spans="1:9" ht="18.75" thickBot="1">
      <c r="A70" s="26" t="s">
        <v>9</v>
      </c>
      <c r="B70" s="46">
        <f>76.4+33.7-9.5</f>
        <v>100.60000000000001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100.60000000000001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</f>
        <v>15930.400000000003</v>
      </c>
      <c r="E89" s="3">
        <f>D89/D149*100</f>
        <v>4.436188026157537</v>
      </c>
      <c r="F89" s="3">
        <f aca="true" t="shared" si="10" ref="F89:F95">D89/B89*100</f>
        <v>75.25023736531587</v>
      </c>
      <c r="G89" s="3">
        <f t="shared" si="8"/>
        <v>28.41542920847269</v>
      </c>
      <c r="H89" s="51">
        <f aca="true" t="shared" si="11" ref="H89:H95">B89-D89</f>
        <v>5239.499999999998</v>
      </c>
      <c r="I89" s="51">
        <f t="shared" si="9"/>
        <v>40132.1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</f>
        <v>14151.900000000001</v>
      </c>
      <c r="E90" s="1">
        <f>D90/D89*100</f>
        <v>88.83581077687943</v>
      </c>
      <c r="F90" s="1">
        <f t="shared" si="10"/>
        <v>79.01763280438644</v>
      </c>
      <c r="G90" s="1">
        <f t="shared" si="8"/>
        <v>29.724075789367564</v>
      </c>
      <c r="H90" s="48">
        <f t="shared" si="11"/>
        <v>3757.899999999998</v>
      </c>
      <c r="I90" s="48">
        <f t="shared" si="9"/>
        <v>33459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9.8+96.8+35.3+50.2+1.4+30+1.1+18.1+138.1+43.8+4.2+9.3+27.5+5.8+0.2+2.4+1+11.7+14.7+34.3+26.9+2.8</f>
        <v>565.3999999999999</v>
      </c>
      <c r="E91" s="1">
        <f>D91/D89*100</f>
        <v>3.5491889720283214</v>
      </c>
      <c r="F91" s="1">
        <f t="shared" si="10"/>
        <v>47.23869997493523</v>
      </c>
      <c r="G91" s="1">
        <f t="shared" si="8"/>
        <v>22.83521809369951</v>
      </c>
      <c r="H91" s="48">
        <f t="shared" si="11"/>
        <v>631.5000000000002</v>
      </c>
      <c r="I91" s="48">
        <f t="shared" si="9"/>
        <v>1910.6000000000001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1213.100000000002</v>
      </c>
      <c r="E93" s="1">
        <f>D93/D89*100</f>
        <v>7.615000251092262</v>
      </c>
      <c r="F93" s="1">
        <f t="shared" si="10"/>
        <v>58.79701434664602</v>
      </c>
      <c r="G93" s="1">
        <f>D93/C93*100</f>
        <v>20.300890287167853</v>
      </c>
      <c r="H93" s="48">
        <f t="shared" si="11"/>
        <v>850.1000000000001</v>
      </c>
      <c r="I93" s="48">
        <f>C93-D93</f>
        <v>4762.499999999996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</f>
        <v>27721.6</v>
      </c>
      <c r="E94" s="115">
        <f>D94/D149*100</f>
        <v>7.719720156802638</v>
      </c>
      <c r="F94" s="118">
        <f t="shared" si="10"/>
        <v>76.32998422274294</v>
      </c>
      <c r="G94" s="114">
        <f>D94/C94*100</f>
        <v>34.85844916518078</v>
      </c>
      <c r="H94" s="120">
        <f t="shared" si="11"/>
        <v>8596.5</v>
      </c>
      <c r="I94" s="130">
        <f>C94-D94</f>
        <v>51804.6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57.3+368.5+61.1+0.1+320+59+0.8+309+245.5+61.2</f>
        <v>1482.5</v>
      </c>
      <c r="E95" s="125">
        <f>D95/D94*100</f>
        <v>5.34781542190927</v>
      </c>
      <c r="F95" s="126">
        <f t="shared" si="10"/>
        <v>83.75706214689266</v>
      </c>
      <c r="G95" s="127">
        <f>D95/C95*100</f>
        <v>27.743988022831477</v>
      </c>
      <c r="H95" s="131">
        <f t="shared" si="11"/>
        <v>287.5</v>
      </c>
      <c r="I95" s="132">
        <f>C95-D95</f>
        <v>3861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</f>
        <v>2751.0000000000005</v>
      </c>
      <c r="E101" s="22">
        <f>D101/D149*100</f>
        <v>0.7660795246798188</v>
      </c>
      <c r="F101" s="22">
        <f>D101/B101*100</f>
        <v>79.09263412109712</v>
      </c>
      <c r="G101" s="22">
        <f aca="true" t="shared" si="12" ref="G101:G147">D101/C101*100</f>
        <v>26.077559648507492</v>
      </c>
      <c r="H101" s="87">
        <f aca="true" t="shared" si="13" ref="H101:H106">B101-D101</f>
        <v>727.1999999999998</v>
      </c>
      <c r="I101" s="87">
        <f aca="true" t="shared" si="14" ref="I101:I147">C101-D101</f>
        <v>7798.299999999999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39.8+388.5+20.6+2+26+40+4.1+126.5+407.9+18+31.2+40.6+134.1+2+40+303.9+135.8+32.6+7.9+0.1+62.1+159.2+45.1+355.5+2+51.4+35.4</f>
        <v>2512.2999999999997</v>
      </c>
      <c r="E103" s="1">
        <f>D103/D101*100</f>
        <v>91.32315521628496</v>
      </c>
      <c r="F103" s="1">
        <f aca="true" t="shared" si="15" ref="F103:F147">D103/B103*100</f>
        <v>85.83190980526135</v>
      </c>
      <c r="G103" s="1">
        <f t="shared" si="12"/>
        <v>28.846175926882754</v>
      </c>
      <c r="H103" s="48">
        <f t="shared" si="13"/>
        <v>414.7000000000003</v>
      </c>
      <c r="I103" s="48">
        <f t="shared" si="14"/>
        <v>6197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238.70000000000073</v>
      </c>
      <c r="E105" s="92">
        <f>D105/D101*100</f>
        <v>8.676844783715037</v>
      </c>
      <c r="F105" s="92">
        <f t="shared" si="15"/>
        <v>45.76303680981606</v>
      </c>
      <c r="G105" s="92">
        <f t="shared" si="12"/>
        <v>14.445654805131976</v>
      </c>
      <c r="H105" s="132">
        <f>B105-D105</f>
        <v>282.89999999999964</v>
      </c>
      <c r="I105" s="132">
        <f t="shared" si="14"/>
        <v>1413.699999999999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118162.5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78230.3</v>
      </c>
      <c r="E106" s="90">
        <f>D106/D149*100</f>
        <v>21.785034910781395</v>
      </c>
      <c r="F106" s="90">
        <f>D106/B106*100</f>
        <v>66.20569131492648</v>
      </c>
      <c r="G106" s="90">
        <f t="shared" si="12"/>
        <v>16.48576925111315</v>
      </c>
      <c r="H106" s="89">
        <f t="shared" si="13"/>
        <v>39932.2</v>
      </c>
      <c r="I106" s="89">
        <f t="shared" si="14"/>
        <v>396302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142.7+0.9+78.6+37.4+44.2+140.1+1+20.9+25.7+0.2+2+0.6+0.4+1.8</f>
        <v>496.49999999999994</v>
      </c>
      <c r="E107" s="6">
        <f>D107/D106*100</f>
        <v>0.6346645737009828</v>
      </c>
      <c r="F107" s="6">
        <f t="shared" si="15"/>
        <v>55.956271835906676</v>
      </c>
      <c r="G107" s="6">
        <f t="shared" si="12"/>
        <v>22.9203212999723</v>
      </c>
      <c r="H107" s="65">
        <f aca="true" t="shared" si="16" ref="H107:H147">B107-D107</f>
        <v>390.8</v>
      </c>
      <c r="I107" s="65">
        <f t="shared" si="14"/>
        <v>1669.6999999999998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56.49546827794561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26.5+20.2+7.7+37.4+7.5+38.9</f>
        <v>138.20000000000002</v>
      </c>
      <c r="E109" s="6">
        <f>D109/D106*100</f>
        <v>0.17665789342492616</v>
      </c>
      <c r="F109" s="6">
        <f>D109/B109*100</f>
        <v>97.94472005669739</v>
      </c>
      <c r="G109" s="6">
        <f t="shared" si="12"/>
        <v>17.756649107028142</v>
      </c>
      <c r="H109" s="65">
        <f t="shared" si="16"/>
        <v>2.8999999999999773</v>
      </c>
      <c r="I109" s="65">
        <f t="shared" si="14"/>
        <v>640.0999999999999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82.2+4.4+0.2+16.8+100.8+0.1+8.3+21.3+93.2+14.5+11.8+88.2</f>
        <v>441.8</v>
      </c>
      <c r="E113" s="6">
        <f>D113/D106*100</f>
        <v>0.5647428170414788</v>
      </c>
      <c r="F113" s="6">
        <f t="shared" si="15"/>
        <v>68.1579759333539</v>
      </c>
      <c r="G113" s="6">
        <f t="shared" si="12"/>
        <v>24.60184875821361</v>
      </c>
      <c r="H113" s="65">
        <f t="shared" si="16"/>
        <v>206.40000000000003</v>
      </c>
      <c r="I113" s="65">
        <f t="shared" si="14"/>
        <v>1354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17.1-0.3+0.8+0.3+21.4+4.2+0.3+17.6+4.2+0.8+0.3+16.8</f>
        <v>83.49999999999999</v>
      </c>
      <c r="E117" s="6">
        <f>D117/D106*100</f>
        <v>0.10673613676542207</v>
      </c>
      <c r="F117" s="6">
        <f t="shared" si="15"/>
        <v>98.35100117785628</v>
      </c>
      <c r="G117" s="6">
        <f t="shared" si="12"/>
        <v>36.367595818815325</v>
      </c>
      <c r="H117" s="65">
        <f t="shared" si="16"/>
        <v>1.40000000000002</v>
      </c>
      <c r="I117" s="65">
        <f t="shared" si="14"/>
        <v>146.10000000000002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17.1-0.3+16.8+16.8+16.8</f>
        <v>67.2</v>
      </c>
      <c r="E118" s="1">
        <f>D118/D117*100</f>
        <v>80.47904191616769</v>
      </c>
      <c r="F118" s="1">
        <f t="shared" si="15"/>
        <v>100</v>
      </c>
      <c r="G118" s="1">
        <f t="shared" si="12"/>
        <v>39.48296122209166</v>
      </c>
      <c r="H118" s="48">
        <f t="shared" si="16"/>
        <v>0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>
      <c r="A121" s="26" t="s">
        <v>97</v>
      </c>
      <c r="B121" s="78">
        <v>0</v>
      </c>
      <c r="C121" s="48">
        <v>80</v>
      </c>
      <c r="D121" s="79"/>
      <c r="E121" s="6"/>
      <c r="F121" s="111" t="e">
        <f>D121/B121*100</f>
        <v>#DIV/0!</v>
      </c>
      <c r="G121" s="1">
        <f t="shared" si="12"/>
        <v>0</v>
      </c>
      <c r="H121" s="48">
        <f t="shared" si="16"/>
        <v>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3776+7.6+1124+100+14.3+14.5</f>
        <v>5036.400000000001</v>
      </c>
      <c r="E123" s="17">
        <f>D123/D106*100</f>
        <v>6.437914721022418</v>
      </c>
      <c r="F123" s="6">
        <f t="shared" si="15"/>
        <v>97.33114310561407</v>
      </c>
      <c r="G123" s="6">
        <f t="shared" si="12"/>
        <v>74.01681265063783</v>
      </c>
      <c r="H123" s="65">
        <f t="shared" si="16"/>
        <v>138.09999999999945</v>
      </c>
      <c r="I123" s="65">
        <f t="shared" si="14"/>
        <v>1767.999999999999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0.029016889875150675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2.8+14.4+2.8+8.8+3.7+4+2.8+5.8+9.6+4.2+2.7</f>
        <v>61.6</v>
      </c>
      <c r="E127" s="17">
        <f>D127/D106*100</f>
        <v>0.07874186855988025</v>
      </c>
      <c r="F127" s="6">
        <f t="shared" si="15"/>
        <v>22.539334065129893</v>
      </c>
      <c r="G127" s="6">
        <f t="shared" si="12"/>
        <v>6.266531027466939</v>
      </c>
      <c r="H127" s="65">
        <f t="shared" si="16"/>
        <v>211.70000000000002</v>
      </c>
      <c r="I127" s="65">
        <f t="shared" si="14"/>
        <v>921.4</v>
      </c>
    </row>
    <row r="128" spans="1:9" s="36" customFormat="1" ht="18">
      <c r="A128" s="26" t="s">
        <v>111</v>
      </c>
      <c r="B128" s="78">
        <f>234.4-7.5-4.2</f>
        <v>222.70000000000002</v>
      </c>
      <c r="C128" s="48">
        <v>851.8</v>
      </c>
      <c r="D128" s="79">
        <f>2.8+2.8-0.1+2.8+2.7</f>
        <v>11</v>
      </c>
      <c r="E128" s="1">
        <f>D128/D127*100</f>
        <v>17.857142857142858</v>
      </c>
      <c r="F128" s="1">
        <f>D128/B128*100</f>
        <v>4.939380332285586</v>
      </c>
      <c r="G128" s="1">
        <f t="shared" si="12"/>
        <v>1.2913829537450108</v>
      </c>
      <c r="H128" s="48">
        <f t="shared" si="16"/>
        <v>211.70000000000002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0.003962658969734233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0.011760149200501597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5.2+0.3+2.7+0.1+0.5+0.2+13.8+39.2+5+5.9</f>
        <v>72.9</v>
      </c>
      <c r="E135" s="17">
        <f>D135/D106*100</f>
        <v>0.09318639964310504</v>
      </c>
      <c r="F135" s="6">
        <f t="shared" si="15"/>
        <v>45.93572778827978</v>
      </c>
      <c r="G135" s="6">
        <f>D135/C135*100</f>
        <v>20.043992301347267</v>
      </c>
      <c r="H135" s="65">
        <f t="shared" si="16"/>
        <v>85.79999999999998</v>
      </c>
      <c r="I135" s="65">
        <f t="shared" si="14"/>
        <v>290.79999999999995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0.3+39.3+0.2</f>
        <v>39.8</v>
      </c>
      <c r="E136" s="111">
        <f>D136/D135*100</f>
        <v>54.595336076817546</v>
      </c>
      <c r="F136" s="1">
        <f t="shared" si="15"/>
        <v>35.823582358235825</v>
      </c>
      <c r="G136" s="1">
        <f>D136/C136*100</f>
        <v>18.19012797074954</v>
      </c>
      <c r="H136" s="48">
        <f t="shared" si="16"/>
        <v>71.3</v>
      </c>
      <c r="I136" s="48">
        <f t="shared" si="14"/>
        <v>179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26.5+42.3+30.1+3.6+8.6+42.3+0.1+5.7+31.9+5.2+42.5+11.7+55</f>
        <v>305.49999999999994</v>
      </c>
      <c r="E137" s="17">
        <f>D137/D106*100</f>
        <v>0.39051365008187355</v>
      </c>
      <c r="F137" s="6">
        <f t="shared" si="15"/>
        <v>80.50065876152831</v>
      </c>
      <c r="G137" s="6">
        <f t="shared" si="12"/>
        <v>26.33166695397345</v>
      </c>
      <c r="H137" s="65">
        <f t="shared" si="16"/>
        <v>74.00000000000006</v>
      </c>
      <c r="I137" s="65">
        <f t="shared" si="14"/>
        <v>854.7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26.5+39.8+30.1+42.1+0.1+31.9+40.5+11.2+38.1</f>
        <v>260.3</v>
      </c>
      <c r="E138" s="1">
        <f>D138/D137*100</f>
        <v>85.20458265139118</v>
      </c>
      <c r="F138" s="1">
        <f aca="true" t="shared" si="17" ref="F138:F146">D138/B138*100</f>
        <v>89.60413080895009</v>
      </c>
      <c r="G138" s="1">
        <f t="shared" si="12"/>
        <v>29.372602121417284</v>
      </c>
      <c r="H138" s="48">
        <f t="shared" si="16"/>
        <v>30.19999999999999</v>
      </c>
      <c r="I138" s="48">
        <f t="shared" si="14"/>
        <v>625.9000000000001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4.779050736497545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0.44100559501880987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112.8+55.6+128.7+0.1+105.3+21.7+331.5+41.9+106.9+1197.5+64.4+33.5+768.6+5.6+65.8+1473+34.4+335.2+312.9+1166.8+460.5</f>
        <v>6822.699999999999</v>
      </c>
      <c r="E142" s="17">
        <f>D142/D106*100</f>
        <v>8.72130108155024</v>
      </c>
      <c r="F142" s="107">
        <f t="shared" si="17"/>
        <v>50.119740244475786</v>
      </c>
      <c r="G142" s="6">
        <f t="shared" si="12"/>
        <v>21.492880544354836</v>
      </c>
      <c r="H142" s="65">
        <f t="shared" si="16"/>
        <v>6790.1</v>
      </c>
      <c r="I142" s="65">
        <f t="shared" si="14"/>
        <v>24921.300000000003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2.676712220201124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</f>
        <v>600.6</v>
      </c>
      <c r="E145" s="17">
        <f>D145/D106*100</f>
        <v>0.7677332184588324</v>
      </c>
      <c r="F145" s="107">
        <f t="shared" si="17"/>
        <v>99.65156794425086</v>
      </c>
      <c r="G145" s="6">
        <f t="shared" si="12"/>
        <v>99.65156794425086</v>
      </c>
      <c r="H145" s="65">
        <f t="shared" si="16"/>
        <v>2.1000000000000227</v>
      </c>
      <c r="I145" s="65">
        <f t="shared" si="14"/>
        <v>2.1000000000000227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26548.7+545.5+173+4155.7+7306.3+113.6+824.5+6.1+72.3+8+1047.4+410+6261.9+5000+62+300</f>
        <v>52835.00000000001</v>
      </c>
      <c r="E146" s="17">
        <f>D146/D106*100</f>
        <v>67.53776989222845</v>
      </c>
      <c r="F146" s="6">
        <f t="shared" si="17"/>
        <v>63.21397634874829</v>
      </c>
      <c r="G146" s="6">
        <f t="shared" si="12"/>
        <v>13.608306900996897</v>
      </c>
      <c r="H146" s="65">
        <f t="shared" si="16"/>
        <v>30746.19999999999</v>
      </c>
      <c r="I146" s="65">
        <f t="shared" si="14"/>
        <v>335420.5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805.6+805.6+805.6+805.6+805.6+805.6+805.6+805.6+805.6+805.6+805.6</f>
        <v>8861.600000000002</v>
      </c>
      <c r="E147" s="17">
        <f>D147/D106*100</f>
        <v>11.327580234257063</v>
      </c>
      <c r="F147" s="6">
        <f t="shared" si="15"/>
        <v>91.66666666666669</v>
      </c>
      <c r="G147" s="6">
        <f t="shared" si="12"/>
        <v>30.555555555555564</v>
      </c>
      <c r="H147" s="65">
        <f t="shared" si="16"/>
        <v>805.5999999999985</v>
      </c>
      <c r="I147" s="65">
        <f t="shared" si="14"/>
        <v>20139.999999999996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81352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359101.1</v>
      </c>
      <c r="E149" s="35">
        <v>100</v>
      </c>
      <c r="F149" s="3">
        <f>D149/B149*100</f>
        <v>81.85304608191569</v>
      </c>
      <c r="G149" s="3">
        <f aca="true" t="shared" si="18" ref="G149:G155">D149/C149*100</f>
        <v>25.885346790500748</v>
      </c>
      <c r="H149" s="51">
        <f aca="true" t="shared" si="19" ref="H149:H155">B149-D149</f>
        <v>79613.30000000005</v>
      </c>
      <c r="I149" s="51">
        <f aca="true" t="shared" si="20" ref="I149:I155">C149-D149</f>
        <v>1028174.5000000001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182056.59999999998</v>
      </c>
      <c r="E150" s="6">
        <f>D150/D149*100</f>
        <v>50.697867536468145</v>
      </c>
      <c r="F150" s="6">
        <f aca="true" t="shared" si="21" ref="F150:F161">D150/B150*100</f>
        <v>96.3400572251365</v>
      </c>
      <c r="G150" s="6">
        <f t="shared" si="18"/>
        <v>30.997891606831246</v>
      </c>
      <c r="H150" s="65">
        <f t="shared" si="19"/>
        <v>6916.3000000000175</v>
      </c>
      <c r="I150" s="76">
        <f t="shared" si="20"/>
        <v>405262.69999999984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50586.6</v>
      </c>
      <c r="C151" s="65">
        <f>C11+C23+C36+C55+C61+C91+C49+C139+C108+C111+C95+C136</f>
        <v>114263.80000000002</v>
      </c>
      <c r="D151" s="65">
        <f>D11+D23+D36+D55+D61+D91+D49+D139+D108+D111+D95+D136</f>
        <v>38833.1</v>
      </c>
      <c r="E151" s="6">
        <f>D151/D149*100</f>
        <v>10.813974114810565</v>
      </c>
      <c r="F151" s="6">
        <f t="shared" si="21"/>
        <v>76.76558614336602</v>
      </c>
      <c r="G151" s="6">
        <f t="shared" si="18"/>
        <v>33.98547921563959</v>
      </c>
      <c r="H151" s="65">
        <f t="shared" si="19"/>
        <v>11753.5</v>
      </c>
      <c r="I151" s="76">
        <f t="shared" si="20"/>
        <v>75430.70000000001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10048.400000000001</v>
      </c>
      <c r="E152" s="6">
        <f>D152/D149*100</f>
        <v>2.798209195126387</v>
      </c>
      <c r="F152" s="6">
        <f t="shared" si="21"/>
        <v>68.77802038343864</v>
      </c>
      <c r="G152" s="6">
        <f t="shared" si="18"/>
        <v>30.76640447270846</v>
      </c>
      <c r="H152" s="65">
        <f t="shared" si="19"/>
        <v>4561.499999999998</v>
      </c>
      <c r="I152" s="76">
        <f t="shared" si="20"/>
        <v>22611.9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8504.4</v>
      </c>
      <c r="C153" s="64">
        <f>C12+C24+C103+C62+C38+C92+C128</f>
        <v>29141.7</v>
      </c>
      <c r="D153" s="64">
        <f>D12+D24+D103+D62+D38+D92+D128</f>
        <v>7236.799999999999</v>
      </c>
      <c r="E153" s="6">
        <f>D153/D149*100</f>
        <v>2.015254200001058</v>
      </c>
      <c r="F153" s="6">
        <f t="shared" si="21"/>
        <v>85.09477446968627</v>
      </c>
      <c r="G153" s="6">
        <f t="shared" si="18"/>
        <v>24.833142884594924</v>
      </c>
      <c r="H153" s="65">
        <f t="shared" si="19"/>
        <v>1267.6000000000004</v>
      </c>
      <c r="I153" s="76">
        <f t="shared" si="20"/>
        <v>21904.9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21133.1</v>
      </c>
      <c r="D154" s="64">
        <f>D9+D21+D47+D53+D121</f>
        <v>6303.399999999999</v>
      </c>
      <c r="E154" s="6">
        <f>D154/D149*100</f>
        <v>1.7553273994426637</v>
      </c>
      <c r="F154" s="6">
        <f t="shared" si="21"/>
        <v>80.62263378696407</v>
      </c>
      <c r="G154" s="6">
        <f t="shared" si="18"/>
        <v>29.827143201896543</v>
      </c>
      <c r="H154" s="65">
        <f t="shared" si="19"/>
        <v>1515.000000000001</v>
      </c>
      <c r="I154" s="76">
        <f t="shared" si="20"/>
        <v>14829.7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168222.20000000004</v>
      </c>
      <c r="C155" s="64">
        <f>C149-C150-C151-C152-C153-C154</f>
        <v>602757.4000000003</v>
      </c>
      <c r="D155" s="64">
        <f>D149-D150-D151-D152-D153-D154</f>
        <v>114622.8</v>
      </c>
      <c r="E155" s="6">
        <f>D155/D149*100</f>
        <v>31.91936755415119</v>
      </c>
      <c r="F155" s="6">
        <f t="shared" si="21"/>
        <v>68.13773687420564</v>
      </c>
      <c r="G155" s="40">
        <f t="shared" si="18"/>
        <v>19.01640693254035</v>
      </c>
      <c r="H155" s="65">
        <f t="shared" si="19"/>
        <v>53599.40000000004</v>
      </c>
      <c r="I155" s="65">
        <f t="shared" si="20"/>
        <v>488134.60000000027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4951.4-300</f>
        <v>4651.4</v>
      </c>
      <c r="C157" s="70">
        <f>11264.2-188.4+16049.8</f>
        <v>27125.6</v>
      </c>
      <c r="D157" s="70">
        <f>33+3.1</f>
        <v>36.1</v>
      </c>
      <c r="E157" s="14"/>
      <c r="F157" s="6">
        <f t="shared" si="21"/>
        <v>0.7761104183686633</v>
      </c>
      <c r="G157" s="6">
        <f aca="true" t="shared" si="22" ref="G157:G166">D157/C157*100</f>
        <v>0.1330846137965612</v>
      </c>
      <c r="H157" s="6">
        <f>B157-D157</f>
        <v>4615.299999999999</v>
      </c>
      <c r="I157" s="6">
        <f aca="true" t="shared" si="23" ref="I157:I166">C157-D157</f>
        <v>27089.5</v>
      </c>
      <c r="K157" s="43"/>
      <c r="L157" s="43"/>
    </row>
    <row r="158" spans="1:12" ht="18.75">
      <c r="A158" s="20" t="s">
        <v>22</v>
      </c>
      <c r="B158" s="85">
        <f>6067.8+4600+495</f>
        <v>11162.8</v>
      </c>
      <c r="C158" s="64">
        <v>40292</v>
      </c>
      <c r="D158" s="64">
        <f>100+49.9</f>
        <v>149.9</v>
      </c>
      <c r="E158" s="6"/>
      <c r="F158" s="6">
        <f t="shared" si="21"/>
        <v>1.3428530476224605</v>
      </c>
      <c r="G158" s="6">
        <f t="shared" si="22"/>
        <v>0.3720341506998908</v>
      </c>
      <c r="H158" s="6">
        <f aca="true" t="shared" si="24" ref="H158:H165">B158-D158</f>
        <v>11012.9</v>
      </c>
      <c r="I158" s="6">
        <f t="shared" si="23"/>
        <v>40142.1</v>
      </c>
      <c r="K158" s="43"/>
      <c r="L158" s="43"/>
    </row>
    <row r="159" spans="1:12" ht="18.75">
      <c r="A159" s="20" t="s">
        <v>58</v>
      </c>
      <c r="B159" s="85">
        <f>132461-4600-195</f>
        <v>127666</v>
      </c>
      <c r="C159" s="64">
        <f>253351.6+55+5844.1+52645.5+25515.3</f>
        <v>337411.5</v>
      </c>
      <c r="D159" s="64">
        <f>12.5+3344.4+45.2+21.2+85.3+173+1150+146+881.8+6.7+72.3+7.9+1090.6+406.5+1979.4+513.5+90.2+25+189.9+299.5</f>
        <v>10540.9</v>
      </c>
      <c r="E159" s="6"/>
      <c r="F159" s="6">
        <f t="shared" si="21"/>
        <v>8.25662274998825</v>
      </c>
      <c r="G159" s="6">
        <f t="shared" si="22"/>
        <v>3.124048824654761</v>
      </c>
      <c r="H159" s="6">
        <f t="shared" si="24"/>
        <v>117125.1</v>
      </c>
      <c r="I159" s="6">
        <f t="shared" si="23"/>
        <v>326870.6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49.9+127.8+39.6+53.8+398.2+8.4+32.5+231.9+89.8+103.6+52.4+19.2+179.2+118+109.5+32.3+81.3</f>
        <v>1727.3999999999999</v>
      </c>
      <c r="E161" s="17"/>
      <c r="F161" s="6">
        <f t="shared" si="21"/>
        <v>49.064106569716245</v>
      </c>
      <c r="G161" s="6">
        <f t="shared" si="22"/>
        <v>12.625254895081895</v>
      </c>
      <c r="H161" s="6">
        <f t="shared" si="24"/>
        <v>1793.3</v>
      </c>
      <c r="I161" s="6">
        <f t="shared" si="23"/>
        <v>11954.7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f>640.1+212.4</f>
        <v>852.5</v>
      </c>
      <c r="C163" s="64">
        <v>2118.3</v>
      </c>
      <c r="D163" s="64">
        <f>394.4</f>
        <v>394.4</v>
      </c>
      <c r="E163" s="17"/>
      <c r="F163" s="6">
        <f>D163/B163*100</f>
        <v>46.26392961876832</v>
      </c>
      <c r="G163" s="6">
        <f t="shared" si="22"/>
        <v>18.618703677477217</v>
      </c>
      <c r="H163" s="6">
        <f t="shared" si="24"/>
        <v>458.1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586567.8</v>
      </c>
      <c r="C166" s="87">
        <f>C149+C157+C161+C162+C158+C165+C164+C159+C163+C160</f>
        <v>1807905.1000000003</v>
      </c>
      <c r="D166" s="87">
        <f>D149+D157+D161+D162+D158+D165+D164+D159+D163+D160</f>
        <v>371949.80000000005</v>
      </c>
      <c r="E166" s="22"/>
      <c r="F166" s="3">
        <f>D166/B166*100</f>
        <v>63.411220322697574</v>
      </c>
      <c r="G166" s="3">
        <f t="shared" si="22"/>
        <v>20.573524572722317</v>
      </c>
      <c r="H166" s="3">
        <f>B166-D166</f>
        <v>214618</v>
      </c>
      <c r="I166" s="3">
        <f t="shared" si="23"/>
        <v>1435955.3000000003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359101.1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359101.1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2016-04-27T05:05:26Z</dcterms:modified>
  <cp:category/>
  <cp:version/>
  <cp:contentType/>
  <cp:contentStatus/>
</cp:coreProperties>
</file>